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ricing Calculator" sheetId="2" state="visible" r:id="rId2"/>
    <sheet xmlns:r="http://schemas.openxmlformats.org/officeDocument/2006/relationships" name="Formula Comparison" sheetId="3" state="visible" r:id="rId3"/>
    <sheet xmlns:r="http://schemas.openxmlformats.org/officeDocument/2006/relationships" name="Market Price Benchmark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mg&quot;"/>
    <numFmt numFmtId="165" formatCode="&quot;$&quot;#,##0.00&quot;/kg&quot;"/>
    <numFmt numFmtId="166" formatCode="&quot;$&quot;#,##0.0000"/>
    <numFmt numFmtId="167" formatCode="&quot;$&quot;#,##0.00"/>
    <numFmt numFmtId="168" formatCode="&quot;$&quot;#,##0"/>
  </numFmts>
  <fonts count="40">
    <font>
      <name val="Calibri"/>
      <family val="2"/>
      <color theme="1"/>
      <sz val="11"/>
      <scheme val="minor"/>
    </font>
    <font>
      <name val="Arial"/>
      <b val="1"/>
      <color rgb="00C9A84C"/>
      <sz val="20"/>
    </font>
    <font>
      <name val="Arial"/>
      <b val="1"/>
      <color rgb="00FFFFFF"/>
      <sz val="14"/>
    </font>
    <font>
      <name val="Arial"/>
      <color rgb="008A93AA"/>
      <sz val="9"/>
    </font>
    <font>
      <name val="Arial"/>
      <b val="1"/>
      <color rgb="001DB89A"/>
      <sz val="11"/>
    </font>
    <font>
      <name val="Arial"/>
      <b val="1"/>
      <color rgb="00444444"/>
      <sz val="9"/>
    </font>
    <font>
      <name val="Arial"/>
      <color rgb="00333333"/>
      <sz val="9"/>
    </font>
    <font>
      <name val="Arial"/>
      <b val="1"/>
      <color rgb="00C9A84C"/>
      <sz val="9"/>
    </font>
    <font>
      <name val="Arial"/>
      <color rgb="00CC4400"/>
      <sz val="9"/>
    </font>
    <font>
      <name val="Arial"/>
      <b val="1"/>
      <color rgb="001DB89A"/>
      <sz val="10"/>
    </font>
    <font>
      <name val="Arial"/>
      <b val="1"/>
      <color rgb="00333333"/>
      <sz val="9"/>
    </font>
    <font>
      <name val="Arial"/>
      <color rgb="00444444"/>
      <sz val="9"/>
    </font>
    <font>
      <name val="Arial"/>
      <b val="1"/>
      <color rgb="001A5520"/>
      <sz val="9"/>
    </font>
    <font>
      <name val="Arial"/>
      <b val="1"/>
      <color rgb="000A2050"/>
      <sz val="9"/>
    </font>
    <font>
      <name val="Arial"/>
      <b val="1"/>
      <color rgb="00664400"/>
      <sz val="9"/>
    </font>
    <font>
      <name val="Arial"/>
      <b val="1"/>
      <color rgb="00880000"/>
      <sz val="9"/>
    </font>
    <font>
      <name val="Arial"/>
      <color rgb="008A93AA"/>
      <sz val="8"/>
    </font>
    <font>
      <name val="Arial"/>
      <b val="1"/>
      <color rgb="00FFFFFF"/>
      <sz val="16"/>
    </font>
    <font>
      <name val="Arial"/>
      <color rgb="00C9A84C"/>
      <sz val="9"/>
    </font>
    <font>
      <name val="Arial"/>
      <b val="1"/>
      <color rgb="00FFFFFF"/>
      <sz val="11"/>
    </font>
    <font>
      <name val="Arial"/>
      <color rgb="00000000"/>
      <sz val="10"/>
    </font>
    <font>
      <name val="Arial"/>
      <color rgb="000A2050"/>
      <sz val="9"/>
    </font>
    <font>
      <name val="Arial"/>
      <b val="1"/>
      <color rgb="00FFFFFF"/>
      <sz val="8.5"/>
    </font>
    <font>
      <name val="Arial"/>
      <sz val="9"/>
    </font>
    <font>
      <name val="Arial"/>
      <color rgb="00555555"/>
      <sz val="8.5"/>
    </font>
    <font>
      <name val="Arial"/>
      <color rgb="000A2050"/>
      <sz val="8.5"/>
    </font>
    <font>
      <name val="Arial"/>
      <color rgb="001A5520"/>
      <sz val="9"/>
    </font>
    <font>
      <name val="Arial"/>
      <b val="1"/>
      <color rgb="001A5520"/>
      <sz val="10"/>
    </font>
    <font>
      <name val="Arial"/>
      <color rgb="00664400"/>
      <sz val="10"/>
    </font>
    <font>
      <name val="Arial"/>
      <color rgb="008A93AA"/>
      <sz val="8.5"/>
    </font>
    <font>
      <name val="Arial"/>
      <b val="1"/>
      <color rgb="00FFFFFF"/>
      <sz val="9"/>
    </font>
    <font>
      <name val="Arial"/>
      <b val="1"/>
      <color rgb="000A2050"/>
      <sz val="10"/>
    </font>
    <font>
      <name val="Arial"/>
      <color rgb="00664400"/>
      <sz val="9"/>
    </font>
    <font>
      <name val="Arial"/>
      <b val="1"/>
      <color rgb="00FFFFFF"/>
      <sz val="10"/>
    </font>
    <font>
      <name val="Arial"/>
      <b val="1"/>
      <color rgb="000A0D14"/>
      <sz val="11"/>
    </font>
    <font>
      <name val="Arial"/>
      <sz val="10"/>
    </font>
    <font>
      <name val="Arial"/>
      <b val="1"/>
      <color rgb="000A5030"/>
      <sz val="11"/>
    </font>
    <font>
      <name val="Arial"/>
      <b val="1"/>
      <color rgb="00FFFFFF"/>
      <sz val="13"/>
    </font>
    <font>
      <name val="Arial"/>
      <b val="1"/>
      <color rgb="00111111"/>
      <sz val="9"/>
    </font>
    <font>
      <name val="Arial"/>
      <color rgb="001A6030"/>
      <sz val="9"/>
    </font>
  </fonts>
  <fills count="24">
    <fill>
      <patternFill/>
    </fill>
    <fill>
      <patternFill patternType="gray125"/>
    </fill>
    <fill>
      <patternFill patternType="solid">
        <fgColor rgb="000A0D14"/>
      </patternFill>
    </fill>
    <fill>
      <patternFill patternType="solid">
        <fgColor rgb="00C9A84C"/>
      </patternFill>
    </fill>
    <fill>
      <patternFill patternType="solid">
        <fgColor rgb="00FFFBF0"/>
      </patternFill>
    </fill>
    <fill>
      <patternFill patternType="solid">
        <fgColor rgb="00FFFF99"/>
      </patternFill>
    </fill>
    <fill>
      <patternFill patternType="solid">
        <fgColor rgb="00F8F8F8"/>
      </patternFill>
    </fill>
    <fill>
      <patternFill patternType="solid">
        <fgColor rgb="00C8F0C8"/>
      </patternFill>
    </fill>
    <fill>
      <patternFill patternType="solid">
        <fgColor rgb="00C8E0FF"/>
      </patternFill>
    </fill>
    <fill>
      <patternFill patternType="solid">
        <fgColor rgb="00FFE8B0"/>
      </patternFill>
    </fill>
    <fill>
      <patternFill patternType="solid">
        <fgColor rgb="00FFD0D0"/>
      </patternFill>
    </fill>
    <fill>
      <patternFill patternType="solid">
        <fgColor rgb="00141824"/>
      </patternFill>
    </fill>
    <fill>
      <patternFill patternType="solid">
        <fgColor rgb="00F5F5F5"/>
      </patternFill>
    </fill>
    <fill>
      <patternFill patternType="solid">
        <fgColor rgb="00F8F9FA"/>
      </patternFill>
    </fill>
    <fill>
      <patternFill patternType="solid">
        <fgColor rgb="00FFFFFF"/>
      </patternFill>
    </fill>
    <fill>
      <patternFill patternType="solid">
        <fgColor rgb="001A3A10"/>
      </patternFill>
    </fill>
    <fill>
      <patternFill patternType="solid">
        <fgColor rgb="000A3030"/>
      </patternFill>
    </fill>
    <fill>
      <patternFill patternType="solid">
        <fgColor rgb="000A2050"/>
      </patternFill>
    </fill>
    <fill>
      <patternFill patternType="solid">
        <fgColor rgb="001A0A30"/>
      </patternFill>
    </fill>
    <fill>
      <patternFill patternType="solid">
        <fgColor rgb="003A2000"/>
      </patternFill>
    </fill>
    <fill>
      <patternFill patternType="solid">
        <fgColor rgb="00F0F8FF"/>
      </patternFill>
    </fill>
    <fill>
      <patternFill patternType="solid">
        <fgColor rgb="00F0FFF0"/>
      </patternFill>
    </fill>
    <fill>
      <patternFill patternType="solid">
        <fgColor rgb="001DB89A"/>
      </patternFill>
    </fill>
    <fill>
      <patternFill patternType="solid">
        <fgColor rgb="00E07020"/>
      </patternFill>
    </fill>
  </fills>
  <borders count="2">
    <border>
      <left/>
      <right/>
      <top/>
      <bottom/>
      <diagonal/>
    </border>
    <border>
      <bottom style="thin">
        <color rgb="00EEEEEE"/>
      </bottom>
    </border>
  </borders>
  <cellStyleXfs count="1">
    <xf numFmtId="0" fontId="0" fillId="0" borderId="0"/>
  </cellStyleXfs>
  <cellXfs count="7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4" fillId="0" borderId="0" pivotButton="0" quotePrefix="0" xfId="0"/>
    <xf numFmtId="0" fontId="5" fillId="4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left" vertical="center" wrapText="1"/>
    </xf>
    <xf numFmtId="0" fontId="9" fillId="0" borderId="0" pivotButton="0" quotePrefix="0" xfId="0"/>
    <xf numFmtId="0" fontId="10" fillId="5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left" vertical="center" wrapText="1"/>
    </xf>
    <xf numFmtId="0" fontId="12" fillId="7" borderId="0" applyAlignment="1" pivotButton="0" quotePrefix="0" xfId="0">
      <alignment horizontal="left" vertical="center" wrapText="1"/>
    </xf>
    <xf numFmtId="0" fontId="13" fillId="8" borderId="0" applyAlignment="1" pivotButton="0" quotePrefix="0" xfId="0">
      <alignment horizontal="left" vertical="center" wrapText="1"/>
    </xf>
    <xf numFmtId="0" fontId="14" fillId="9" borderId="0" applyAlignment="1" pivotButton="0" quotePrefix="0" xfId="0">
      <alignment horizontal="left" vertical="center" wrapText="1"/>
    </xf>
    <xf numFmtId="0" fontId="15" fillId="10" borderId="0" applyAlignment="1" pivotButton="0" quotePrefix="0" xfId="0">
      <alignment horizontal="left" vertical="center" wrapText="1"/>
    </xf>
    <xf numFmtId="0" fontId="7" fillId="0" borderId="0" pivotButton="0" quotePrefix="0" xfId="0"/>
    <xf numFmtId="0" fontId="16" fillId="0" borderId="0" pivotButton="0" quotePrefix="0" xfId="0"/>
    <xf numFmtId="0" fontId="17" fillId="2" borderId="0" applyAlignment="1" pivotButton="0" quotePrefix="0" xfId="0">
      <alignment horizontal="left" vertical="center" wrapText="1"/>
    </xf>
    <xf numFmtId="0" fontId="18" fillId="2" borderId="0" applyAlignment="1" pivotButton="0" quotePrefix="0" xfId="0">
      <alignment horizontal="right" vertical="center"/>
    </xf>
    <xf numFmtId="0" fontId="19" fillId="11" borderId="0" pivotButton="0" quotePrefix="0" xfId="0"/>
    <xf numFmtId="0" fontId="5" fillId="12" borderId="0" applyAlignment="1" pivotButton="0" quotePrefix="0" xfId="0">
      <alignment horizontal="left" vertical="center" wrapText="1"/>
    </xf>
    <xf numFmtId="0" fontId="20" fillId="5" borderId="0" applyAlignment="1" pivotButton="0" quotePrefix="0" xfId="0">
      <alignment horizontal="left" vertical="center" wrapText="1"/>
    </xf>
    <xf numFmtId="164" fontId="20" fillId="5" borderId="0" applyAlignment="1" pivotButton="0" quotePrefix="0" xfId="0">
      <alignment horizontal="left" vertical="center" wrapText="1"/>
    </xf>
    <xf numFmtId="3" fontId="20" fillId="5" borderId="0" applyAlignment="1" pivotButton="0" quotePrefix="0" xfId="0">
      <alignment horizontal="left" vertical="center" wrapText="1"/>
    </xf>
    <xf numFmtId="0" fontId="21" fillId="8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22" fillId="11" borderId="0" applyAlignment="1" pivotButton="0" quotePrefix="0" xfId="0">
      <alignment horizontal="center" vertical="center" wrapText="1"/>
    </xf>
    <xf numFmtId="0" fontId="23" fillId="5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164" fontId="23" fillId="5" borderId="0" applyAlignment="1" pivotButton="0" quotePrefix="0" xfId="0">
      <alignment horizontal="center" vertical="center" wrapText="1"/>
    </xf>
    <xf numFmtId="0" fontId="25" fillId="8" borderId="0" applyAlignment="1" pivotButton="0" quotePrefix="0" xfId="0">
      <alignment horizontal="center" vertical="center" wrapText="1"/>
    </xf>
    <xf numFmtId="165" fontId="23" fillId="9" borderId="0" applyAlignment="1" pivotButton="0" quotePrefix="0" xfId="0">
      <alignment horizontal="center" vertical="center" wrapText="1"/>
    </xf>
    <xf numFmtId="166" fontId="26" fillId="7" borderId="0" applyAlignment="1" pivotButton="0" quotePrefix="0" xfId="0">
      <alignment horizontal="center" vertical="center" wrapText="1"/>
    </xf>
    <xf numFmtId="0" fontId="23" fillId="5" borderId="0" applyAlignment="1" pivotButton="0" quotePrefix="0" xfId="0">
      <alignment horizontal="center" vertical="center" wrapText="1"/>
    </xf>
    <xf numFmtId="0" fontId="23" fillId="9" borderId="0" applyAlignment="1" pivotButton="0" quotePrefix="0" xfId="0">
      <alignment horizontal="center" vertical="center" wrapText="1"/>
    </xf>
    <xf numFmtId="0" fontId="0" fillId="13" borderId="0" pivotButton="0" quotePrefix="0" xfId="0"/>
    <xf numFmtId="0" fontId="0" fillId="14" borderId="0" pivotButton="0" quotePrefix="0" xfId="0"/>
    <xf numFmtId="0" fontId="5" fillId="12" borderId="0" pivotButton="0" quotePrefix="0" xfId="0"/>
    <xf numFmtId="166" fontId="27" fillId="7" borderId="0" applyAlignment="1" pivotButton="0" quotePrefix="0" xfId="0">
      <alignment horizontal="center" vertical="center" wrapText="1"/>
    </xf>
    <xf numFmtId="0" fontId="16" fillId="12" borderId="0" applyAlignment="1" pivotButton="0" quotePrefix="0" xfId="0">
      <alignment horizontal="left" vertical="center" wrapText="1"/>
    </xf>
    <xf numFmtId="166" fontId="28" fillId="9" borderId="0" applyAlignment="1" pivotButton="0" quotePrefix="0" xfId="0">
      <alignment horizontal="center" vertical="center" wrapText="1"/>
    </xf>
    <xf numFmtId="0" fontId="29" fillId="0" borderId="0" pivotButton="0" quotePrefix="0" xfId="0"/>
    <xf numFmtId="0" fontId="30" fillId="11" borderId="0" applyAlignment="1" pivotButton="0" quotePrefix="0" xfId="0">
      <alignment horizontal="center" vertical="center" wrapText="1"/>
    </xf>
    <xf numFmtId="0" fontId="30" fillId="15" borderId="0" applyAlignment="1" pivotButton="0" quotePrefix="0" xfId="0">
      <alignment horizontal="center" vertical="center" wrapText="1"/>
    </xf>
    <xf numFmtId="0" fontId="30" fillId="16" borderId="0" applyAlignment="1" pivotButton="0" quotePrefix="0" xfId="0">
      <alignment horizontal="center" vertical="center" wrapText="1"/>
    </xf>
    <xf numFmtId="0" fontId="30" fillId="17" borderId="0" applyAlignment="1" pivotButton="0" quotePrefix="0" xfId="0">
      <alignment horizontal="center" vertical="center" wrapText="1"/>
    </xf>
    <xf numFmtId="0" fontId="30" fillId="18" borderId="0" applyAlignment="1" pivotButton="0" quotePrefix="0" xfId="0">
      <alignment horizontal="center" vertical="center" wrapText="1"/>
    </xf>
    <xf numFmtId="0" fontId="30" fillId="19" borderId="0" applyAlignment="1" pivotButton="0" quotePrefix="0" xfId="0">
      <alignment horizontal="center" vertical="center" wrapText="1"/>
    </xf>
    <xf numFmtId="3" fontId="31" fillId="20" borderId="0" applyAlignment="1" pivotButton="0" quotePrefix="0" xfId="0">
      <alignment horizontal="center" vertical="center" wrapText="1"/>
    </xf>
    <xf numFmtId="3" fontId="20" fillId="5" borderId="0" applyAlignment="1" pivotButton="0" quotePrefix="0" xfId="0">
      <alignment horizontal="center" vertical="center" wrapText="1"/>
    </xf>
    <xf numFmtId="9" fontId="26" fillId="21" borderId="0" applyAlignment="1" pivotButton="0" quotePrefix="0" xfId="0">
      <alignment horizontal="center" vertical="center" wrapText="1"/>
    </xf>
    <xf numFmtId="9" fontId="32" fillId="9" borderId="0" applyAlignment="1" pivotButton="0" quotePrefix="0" xfId="0">
      <alignment horizontal="center" vertical="center" wrapText="1"/>
    </xf>
    <xf numFmtId="0" fontId="33" fillId="2" borderId="0" applyAlignment="1" pivotButton="0" quotePrefix="0" xfId="0">
      <alignment horizontal="left" vertical="center" wrapText="1"/>
    </xf>
    <xf numFmtId="167" fontId="34" fillId="3" borderId="0" applyAlignment="1" pivotButton="0" quotePrefix="0" xfId="0">
      <alignment horizontal="center" vertical="center" wrapText="1"/>
    </xf>
    <xf numFmtId="168" fontId="12" fillId="7" borderId="0" applyAlignment="1" pivotButton="0" quotePrefix="0" xfId="0">
      <alignment horizontal="center" vertical="center" wrapText="1"/>
    </xf>
    <xf numFmtId="9" fontId="35" fillId="5" borderId="0" applyAlignment="1" pivotButton="0" quotePrefix="0" xfId="0">
      <alignment horizontal="center" vertical="center" wrapText="1"/>
    </xf>
    <xf numFmtId="167" fontId="27" fillId="7" borderId="0" applyAlignment="1" pivotButton="0" quotePrefix="0" xfId="0">
      <alignment horizontal="center" vertical="center" wrapText="1"/>
    </xf>
    <xf numFmtId="167" fontId="36" fillId="7" borderId="0" applyAlignment="1" pivotButton="0" quotePrefix="0" xfId="0">
      <alignment horizontal="center" vertical="center" wrapText="1"/>
    </xf>
    <xf numFmtId="0" fontId="7" fillId="2" borderId="0" pivotButton="0" quotePrefix="0" xfId="0"/>
    <xf numFmtId="0" fontId="0" fillId="22" borderId="0" pivotButton="0" quotePrefix="0" xfId="0"/>
    <xf numFmtId="0" fontId="0" fillId="11" borderId="0" pivotButton="0" quotePrefix="0" xfId="0"/>
    <xf numFmtId="3" fontId="23" fillId="5" borderId="0" applyAlignment="1" pivotButton="0" quotePrefix="0" xfId="0">
      <alignment horizontal="center" vertical="center" wrapText="1"/>
    </xf>
    <xf numFmtId="9" fontId="23" fillId="5" borderId="0" applyAlignment="1" pivotButton="0" quotePrefix="0" xfId="0">
      <alignment horizontal="center" vertical="center" wrapText="1"/>
    </xf>
    <xf numFmtId="0" fontId="37" fillId="2" borderId="0" applyAlignment="1" pivotButton="0" quotePrefix="0" xfId="0">
      <alignment horizontal="left" vertical="center" wrapText="1"/>
    </xf>
    <xf numFmtId="0" fontId="0" fillId="23" borderId="0" pivotButton="0" quotePrefix="0" xfId="0"/>
    <xf numFmtId="0" fontId="3" fillId="0" borderId="0" pivotButton="0" quotePrefix="0" xfId="0"/>
    <xf numFmtId="0" fontId="38" fillId="13" borderId="1" applyAlignment="1" pivotButton="0" quotePrefix="0" xfId="0">
      <alignment horizontal="left" vertical="center" wrapText="1"/>
    </xf>
    <xf numFmtId="0" fontId="6" fillId="13" borderId="1" applyAlignment="1" pivotButton="0" quotePrefix="0" xfId="0">
      <alignment horizontal="center" vertical="center" wrapText="1"/>
    </xf>
    <xf numFmtId="0" fontId="39" fillId="13" borderId="1" applyAlignment="1" pivotButton="0" quotePrefix="0" xfId="0">
      <alignment horizontal="center" vertical="center" wrapText="1"/>
    </xf>
    <xf numFmtId="0" fontId="38" fillId="14" borderId="1" applyAlignment="1" pivotButton="0" quotePrefix="0" xfId="0">
      <alignment horizontal="left" vertical="center" wrapText="1"/>
    </xf>
    <xf numFmtId="0" fontId="6" fillId="14" borderId="1" applyAlignment="1" pivotButton="0" quotePrefix="0" xfId="0">
      <alignment horizontal="center" vertical="center" wrapText="1"/>
    </xf>
    <xf numFmtId="0" fontId="39" fillId="14" borderId="1" applyAlignment="1" pivotButton="0" quotePrefix="0" xfId="0">
      <alignment horizontal="center" vertical="center" wrapText="1"/>
    </xf>
    <xf numFmtId="0" fontId="6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A0D14"/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40" customWidth="1" min="3" max="3"/>
    <col width="18" customWidth="1" min="4" max="4"/>
    <col width="3" customWidth="1" min="5" max="5"/>
  </cols>
  <sheetData>
    <row r="1" ht="8" customHeight="1">
      <c r="A1" s="1" t="n"/>
      <c r="B1" s="1" t="n"/>
      <c r="C1" s="1" t="n"/>
      <c r="D1" s="1" t="n"/>
      <c r="E1" s="1" t="n"/>
    </row>
    <row r="2" ht="44" customHeight="1">
      <c r="A2" s="1" t="n"/>
      <c r="B2" s="2" t="inlineStr">
        <is>
          <t>NuCoreBio</t>
        </is>
      </c>
      <c r="C2" s="3" t="inlineStr">
        <is>
          <t>Volume Pricing Calculator</t>
        </is>
      </c>
      <c r="D2" s="4" t="inlineStr">
        <is>
          <t>NCB-VPC-033  ·  v2.0</t>
        </is>
      </c>
      <c r="E2" s="1" t="n"/>
    </row>
    <row r="3" ht="4" customHeight="1">
      <c r="A3" s="5" t="n"/>
      <c r="B3" s="5" t="n"/>
      <c r="C3" s="5" t="n"/>
      <c r="D3" s="5" t="n"/>
      <c r="E3" s="5" t="n"/>
    </row>
    <row r="5" ht="22" customHeight="1">
      <c r="B5" s="6" t="inlineStr">
        <is>
          <t>HOW TO USE THIS CALCULATOR</t>
        </is>
      </c>
    </row>
    <row r="6" ht="22" customHeight="1">
      <c r="B6" s="7" t="inlineStr">
        <is>
          <t>Step 1</t>
        </is>
      </c>
      <c r="C6" s="8" t="inlineStr">
        <is>
          <t>Go to the "Pricing Calculator" sheet. Enter your formula details in the YELLOW INPUT cells.</t>
        </is>
      </c>
    </row>
    <row r="7" ht="22" customHeight="1">
      <c r="B7" s="7" t="inlineStr">
        <is>
          <t>Step 2</t>
        </is>
      </c>
      <c r="C7" s="8" t="inlineStr">
        <is>
          <t>Select your ingredient complexity tier from the dropdown. Enter your packaging type and label requirements.</t>
        </is>
      </c>
    </row>
    <row r="8" ht="22" customHeight="1">
      <c r="B8" s="7" t="inlineStr">
        <is>
          <t>Step 3</t>
        </is>
      </c>
      <c r="C8" s="8" t="inlineStr">
        <is>
          <t>Enter target production volumes in the Volume Scenarios section to compare COGS at different scales.</t>
        </is>
      </c>
    </row>
    <row r="9" ht="22" customHeight="1">
      <c r="B9" s="7" t="inlineStr">
        <is>
          <t>Step 4</t>
        </is>
      </c>
      <c r="C9" s="8" t="inlineStr">
        <is>
          <t>The calculator automatically estimates COGS per unit, MOQ cost, and suggested retail price for each volume tier.</t>
        </is>
      </c>
    </row>
    <row r="10" ht="22" customHeight="1">
      <c r="B10" s="7" t="inlineStr">
        <is>
          <t>Step 5</t>
        </is>
      </c>
      <c r="C10" s="8" t="inlineStr">
        <is>
          <t>Use the "Formula Comparison" sheet to compare up to 4 different formula options side by side.</t>
        </is>
      </c>
    </row>
    <row r="11" ht="22" customHeight="1">
      <c r="B11" s="7" t="inlineStr">
        <is>
          <t>Step 6</t>
        </is>
      </c>
      <c r="C11" s="8" t="inlineStr">
        <is>
          <t>Save the file and email with your Custom Formula Brief to: Mc5896538@outlook.com</t>
        </is>
      </c>
    </row>
    <row r="12" ht="22" customHeight="1">
      <c r="B12" s="9" t="inlineStr">
        <is>
          <t>NOTE</t>
        </is>
      </c>
      <c r="C12" s="10" t="inlineStr">
        <is>
          <t>All prices are estimates based on market data. Final confirmed pricing from NuCoreBio after formula review.</t>
        </is>
      </c>
    </row>
    <row r="14">
      <c r="B14" s="11" t="inlineStr">
        <is>
          <t>COLOUR GUIDE</t>
        </is>
      </c>
    </row>
    <row r="15" ht="20" customHeight="1">
      <c r="B15" s="12" t="inlineStr">
        <is>
          <t>Yellow cell</t>
        </is>
      </c>
      <c r="C15" s="13" t="inlineStr">
        <is>
          <t>INPUT — you enter values here</t>
        </is>
      </c>
    </row>
    <row r="16" ht="20" customHeight="1">
      <c r="B16" s="14" t="inlineStr">
        <is>
          <t>Green cell</t>
        </is>
      </c>
      <c r="C16" s="13" t="inlineStr">
        <is>
          <t>OUTPUT / CALCULATED — do not edit</t>
        </is>
      </c>
    </row>
    <row r="17" ht="20" customHeight="1">
      <c r="B17" s="15" t="inlineStr">
        <is>
          <t>Blue dropdown</t>
        </is>
      </c>
      <c r="C17" s="13" t="inlineStr">
        <is>
          <t>SELECT from dropdown list</t>
        </is>
      </c>
    </row>
    <row r="18" ht="20" customHeight="1">
      <c r="B18" s="16" t="inlineStr">
        <is>
          <t>Orange cell</t>
        </is>
      </c>
      <c r="C18" s="13" t="inlineStr">
        <is>
          <t>ASSUMPTION you can override</t>
        </is>
      </c>
    </row>
    <row r="19" ht="20" customHeight="1">
      <c r="B19" s="17" t="inlineStr">
        <is>
          <t>Red/Pink cell</t>
        </is>
      </c>
      <c r="C19" s="13" t="inlineStr">
        <is>
          <t>WARNING — value outside normal range</t>
        </is>
      </c>
    </row>
    <row r="21">
      <c r="B21" s="18" t="inlineStr">
        <is>
          <t>Contact for pricing: Mc5896538@outlook.com   |   WhatsApp: +86 15866920149</t>
        </is>
      </c>
    </row>
    <row r="22">
      <c r="B22" s="19" t="inlineStr">
        <is>
          <t>NuCoreBio Technology Co., Ltd.  ·  Hainan Free Trade Port, China  ·  nucorebio.com</t>
        </is>
      </c>
    </row>
  </sheetData>
  <mergeCells count="7">
    <mergeCell ref="C12:D12"/>
    <mergeCell ref="C6:D6"/>
    <mergeCell ref="C10:D10"/>
    <mergeCell ref="C7:D7"/>
    <mergeCell ref="C11:D11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A84C"/>
    <outlinePr summaryBelow="1" summaryRight="1"/>
    <pageSetUpPr/>
  </sheetPr>
  <dimension ref="A1:J56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2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8" customHeight="1">
      <c r="A2" s="1" t="n"/>
      <c r="B2" s="20" t="inlineStr">
        <is>
          <t>Volume Pricing Calculator</t>
        </is>
      </c>
      <c r="C2" s="1" t="n"/>
      <c r="D2" s="1" t="n"/>
      <c r="E2" s="1" t="n"/>
      <c r="F2" s="1" t="n"/>
      <c r="G2" s="21" t="inlineStr">
        <is>
          <t>COGS Estimation Tool</t>
        </is>
      </c>
      <c r="J2" s="1" t="n"/>
    </row>
    <row r="3" ht="3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</row>
    <row r="5" ht="24" customHeight="1">
      <c r="B5" s="22" t="inlineStr">
        <is>
          <t>A. PRODUCT INFORMATION (Enter yellow cells)</t>
        </is>
      </c>
    </row>
    <row r="6" ht="22" customHeight="1">
      <c r="B6" s="23" t="inlineStr">
        <is>
          <t>Product Name / Reference</t>
        </is>
      </c>
      <c r="C6" s="24" t="inlineStr">
        <is>
          <t>e.g. Men's T-Booster V1</t>
        </is>
      </c>
    </row>
    <row r="7" ht="22" customHeight="1">
      <c r="B7" s="23" t="inlineStr">
        <is>
          <t>Dosage Form</t>
        </is>
      </c>
      <c r="C7" s="24" t="inlineStr">
        <is>
          <t>Hard Capsule / Softgel / Powder / Tablet / Gummy</t>
        </is>
      </c>
    </row>
    <row r="8" ht="22" customHeight="1">
      <c r="B8" s="23" t="inlineStr">
        <is>
          <t>Serving Size (mg)</t>
        </is>
      </c>
      <c r="C8" s="25" t="n">
        <v>1000</v>
      </c>
    </row>
    <row r="9" ht="22" customHeight="1">
      <c r="B9" s="23" t="inlineStr">
        <is>
          <t>Servings Per Container</t>
        </is>
      </c>
      <c r="C9" s="26" t="n">
        <v>60</v>
      </c>
    </row>
    <row r="10" ht="22" customHeight="1">
      <c r="B10" s="23" t="inlineStr">
        <is>
          <t>Target Fill Weight per Unit (mg)</t>
        </is>
      </c>
      <c r="C10" s="25" t="n">
        <v>500</v>
      </c>
    </row>
    <row r="11" ht="22" customHeight="1">
      <c r="B11" s="23" t="inlineStr">
        <is>
          <t>Number of Active Ingredients</t>
        </is>
      </c>
      <c r="C11" s="26" t="n">
        <v>3</v>
      </c>
    </row>
    <row r="13" ht="24" customHeight="1">
      <c r="B13" s="22" t="inlineStr">
        <is>
          <t>B. FORMULA COMPLEXITY &amp; INGREDIENTS</t>
        </is>
      </c>
    </row>
    <row r="14" ht="22" customHeight="1">
      <c r="B14" s="23" t="inlineStr">
        <is>
          <t>Formula Complexity Tier:</t>
        </is>
      </c>
      <c r="C14" s="27" t="inlineStr">
        <is>
          <t>Standard (3–5 actives, market ingredients)</t>
        </is>
      </c>
      <c r="G14" s="28" t="inlineStr">
        <is>
          <t>Base COGS/unit multiplier:</t>
        </is>
      </c>
    </row>
    <row r="15" ht="22" customHeight="1">
      <c r="B15" s="29" t="inlineStr">
        <is>
          <t>Active Ingredient</t>
        </is>
      </c>
      <c r="C15" s="29" t="inlineStr">
        <is>
          <t>Specification</t>
        </is>
      </c>
      <c r="D15" s="29" t="inlineStr">
        <is>
          <t>Target Dose mg</t>
        </is>
      </c>
      <c r="E15" s="29" t="inlineStr">
        <is>
          <t>Cost Category</t>
        </is>
      </c>
      <c r="F15" s="29" t="inlineStr">
        <is>
          <t>Est. $/kg (input)</t>
        </is>
      </c>
      <c r="G15" s="29" t="inlineStr">
        <is>
          <t>Cost/Unit $</t>
        </is>
      </c>
    </row>
    <row r="16" ht="22" customHeight="1">
      <c r="B16" s="30" t="inlineStr">
        <is>
          <t>Ashwagandha KSM-66® (600mg equiv.</t>
        </is>
      </c>
      <c r="C16" s="31" t="inlineStr">
        <is>
          <t>Withanolides &gt;=5%, root only</t>
        </is>
      </c>
      <c r="D16" s="32" t="n">
        <v>120</v>
      </c>
      <c r="E16" s="33" t="inlineStr">
        <is>
          <t>Premium</t>
        </is>
      </c>
      <c r="F16" s="34" t="n">
        <v>80</v>
      </c>
      <c r="G16" s="35">
        <f>IF(D16="","",D16/1000000*F16)</f>
        <v/>
      </c>
    </row>
    <row r="17" ht="22" customHeight="1">
      <c r="B17" s="30" t="inlineStr">
        <is>
          <t>Tongkat Ali (200:1, 300mg equiv.)</t>
        </is>
      </c>
      <c r="C17" s="31" t="inlineStr">
        <is>
          <t>Eurycomanone &gt;=1%</t>
        </is>
      </c>
      <c r="D17" s="32" t="n">
        <v>90</v>
      </c>
      <c r="E17" s="33" t="inlineStr">
        <is>
          <t>Premium</t>
        </is>
      </c>
      <c r="F17" s="34" t="n">
        <v>120</v>
      </c>
      <c r="G17" s="35">
        <f>IF(D17="","",D17/1000000*F17)</f>
        <v/>
      </c>
    </row>
    <row r="18" ht="22" customHeight="1">
      <c r="B18" s="30" t="inlineStr">
        <is>
          <t>Zinc Bisglycinate (25mg)</t>
        </is>
      </c>
      <c r="C18" s="31" t="inlineStr">
        <is>
          <t>Chelated, &gt;=22% Zn</t>
        </is>
      </c>
      <c r="D18" s="32" t="n">
        <v>25</v>
      </c>
      <c r="E18" s="33" t="inlineStr">
        <is>
          <t>Standard</t>
        </is>
      </c>
      <c r="F18" s="34" t="n">
        <v>35</v>
      </c>
      <c r="G18" s="35">
        <f>IF(D18="","",D18/1000000*F18)</f>
        <v/>
      </c>
    </row>
    <row r="19" ht="22" customHeight="1">
      <c r="B19" s="30" t="inlineStr">
        <is>
          <t>Black Pepper (5mg)</t>
        </is>
      </c>
      <c r="C19" s="31" t="inlineStr">
        <is>
          <t>Piperine &gt;=95%</t>
        </is>
      </c>
      <c r="D19" s="32" t="n">
        <v>5</v>
      </c>
      <c r="E19" s="33" t="inlineStr">
        <is>
          <t>Standard</t>
        </is>
      </c>
      <c r="F19" s="34" t="n">
        <v>25</v>
      </c>
      <c r="G19" s="35">
        <f>IF(D19="","",D19/1000000*F19)</f>
        <v/>
      </c>
    </row>
    <row r="20" ht="22" customHeight="1">
      <c r="B20" s="30" t="inlineStr"/>
      <c r="C20" s="31" t="inlineStr"/>
      <c r="D20" s="36" t="inlineStr"/>
      <c r="E20" s="33" t="inlineStr">
        <is>
          <t>Standard</t>
        </is>
      </c>
      <c r="F20" s="37" t="inlineStr"/>
      <c r="G20" s="38" t="n"/>
    </row>
    <row r="21" ht="22" customHeight="1">
      <c r="B21" s="30" t="inlineStr"/>
      <c r="C21" s="31" t="inlineStr"/>
      <c r="D21" s="36" t="inlineStr"/>
      <c r="E21" s="33" t="inlineStr">
        <is>
          <t>Standard</t>
        </is>
      </c>
      <c r="F21" s="37" t="inlineStr"/>
      <c r="G21" s="39" t="n"/>
    </row>
    <row r="22" ht="22" customHeight="1">
      <c r="B22" s="30" t="inlineStr"/>
      <c r="C22" s="31" t="inlineStr"/>
      <c r="D22" s="36" t="inlineStr"/>
      <c r="E22" s="33" t="inlineStr">
        <is>
          <t>Standard</t>
        </is>
      </c>
      <c r="F22" s="37" t="inlineStr"/>
      <c r="G22" s="38" t="n"/>
    </row>
    <row r="23" ht="22" customHeight="1">
      <c r="B23" s="30" t="inlineStr"/>
      <c r="C23" s="31" t="inlineStr"/>
      <c r="D23" s="36" t="inlineStr"/>
      <c r="E23" s="33" t="inlineStr">
        <is>
          <t>Standard</t>
        </is>
      </c>
      <c r="F23" s="37" t="inlineStr"/>
      <c r="G23" s="39" t="n"/>
    </row>
    <row r="24" ht="22" customHeight="1">
      <c r="B24" s="40" t="inlineStr">
        <is>
          <t>Total Active Ingredient Cost per Unit:</t>
        </is>
      </c>
      <c r="G24" s="41">
        <f>SUM(G16:G23)</f>
        <v/>
      </c>
    </row>
    <row r="26" ht="24" customHeight="1">
      <c r="B26" s="22" t="inlineStr">
        <is>
          <t>C. PACKAGING, LABOUR &amp; OVERHEAD COSTS</t>
        </is>
      </c>
    </row>
    <row r="27" ht="22" customHeight="1">
      <c r="B27" s="23" t="inlineStr">
        <is>
          <t>Container Type (select):</t>
        </is>
      </c>
      <c r="C27" s="27" t="inlineStr">
        <is>
          <t>HDPE Bottle (standard)</t>
        </is>
      </c>
    </row>
    <row r="28" ht="22" customHeight="1">
      <c r="B28" s="23" t="inlineStr">
        <is>
          <t>Label Type:</t>
        </is>
      </c>
      <c r="C28" s="27" t="inlineStr">
        <is>
          <t>White label (no custom design)</t>
        </is>
      </c>
    </row>
    <row r="29" ht="22" customHeight="1">
      <c r="B29" s="23" t="inlineStr">
        <is>
          <t>Capsule Shell:</t>
        </is>
      </c>
      <c r="C29" s="27" t="inlineStr">
        <is>
          <t>Gelatin (standard cost)</t>
        </is>
      </c>
    </row>
    <row r="30" ht="22" customHeight="1">
      <c r="B30" s="23" t="inlineStr">
        <is>
          <t>Packaging cost per unit ($)</t>
        </is>
      </c>
      <c r="C30" s="42" t="inlineStr">
        <is>
          <t>Adjust based on packaging type above</t>
        </is>
      </c>
      <c r="F30" s="43" t="n">
        <v>0.08</v>
      </c>
      <c r="G30" s="35" t="n">
        <v>0.08</v>
      </c>
    </row>
    <row r="31" ht="22" customHeight="1">
      <c r="B31" s="23" t="inlineStr">
        <is>
          <t>Label &amp; printing cost per unit ($)</t>
        </is>
      </c>
      <c r="C31" s="42" t="inlineStr">
        <is>
          <t>White label ~$0.02; custom premium ~$0.18</t>
        </is>
      </c>
      <c r="F31" s="43" t="n">
        <v>0.06</v>
      </c>
      <c r="G31" s="35" t="n">
        <v>0.06</v>
      </c>
    </row>
    <row r="32" ht="22" customHeight="1">
      <c r="B32" s="23" t="inlineStr">
        <is>
          <t>Capsule / shell cost per unit ($)</t>
        </is>
      </c>
      <c r="C32" s="42" t="inlineStr">
        <is>
          <t>Gelatin ~$0.02; HPMC ~$0.035; softgel ~$0.06</t>
        </is>
      </c>
      <c r="F32" s="43" t="n">
        <v>0.03</v>
      </c>
      <c r="G32" s="35" t="n">
        <v>0.03</v>
      </c>
    </row>
    <row r="33" ht="22" customHeight="1">
      <c r="B33" s="23" t="inlineStr">
        <is>
          <t>Labour &amp; encapsulation cost per unit ($)</t>
        </is>
      </c>
      <c r="C33" s="42" t="inlineStr">
        <is>
          <t>Estimated based on complexity tier</t>
        </is>
      </c>
      <c r="F33" s="43" t="n">
        <v>0.05</v>
      </c>
      <c r="G33" s="35" t="n">
        <v>0.05</v>
      </c>
    </row>
    <row r="34" ht="22" customHeight="1">
      <c r="B34" s="23" t="inlineStr">
        <is>
          <t>QA/QC testing per unit (amortised $)</t>
        </is>
      </c>
      <c r="C34" s="42" t="inlineStr">
        <is>
          <t>3rd-party COA cost spread across batch</t>
        </is>
      </c>
      <c r="F34" s="43" t="n">
        <v>0.04</v>
      </c>
      <c r="G34" s="35" t="n">
        <v>0.04</v>
      </c>
    </row>
    <row r="35" ht="22" customHeight="1">
      <c r="B35" s="23" t="inlineStr">
        <is>
          <t>Overhead &amp; facility per unit ($)</t>
        </is>
      </c>
      <c r="C35" s="42" t="inlineStr">
        <is>
          <t>Shared overhead allocation</t>
        </is>
      </c>
      <c r="F35" s="43" t="n">
        <v>0.03</v>
      </c>
      <c r="G35" s="35" t="n">
        <v>0.03</v>
      </c>
    </row>
    <row r="36" ht="22" customHeight="1">
      <c r="B36" s="23" t="inlineStr">
        <is>
          <t>Freight &amp; handling per unit ($)</t>
        </is>
      </c>
      <c r="C36" s="42" t="inlineStr">
        <is>
          <t>FOB China; adjust for air vs sea</t>
        </is>
      </c>
      <c r="F36" s="43" t="n">
        <v>0.08</v>
      </c>
      <c r="G36" s="35" t="n">
        <v>0.08</v>
      </c>
    </row>
    <row r="37" ht="22" customHeight="1">
      <c r="B37" s="40" t="inlineStr">
        <is>
          <t>Total Non-Ingredient COGS per Unit:</t>
        </is>
      </c>
      <c r="G37" s="41">
        <f>SUM(G30:G36)</f>
        <v/>
      </c>
    </row>
    <row r="39" ht="24" customHeight="1">
      <c r="B39" s="22" t="inlineStr">
        <is>
          <t>D. VOLUME PRICING SCENARIOS</t>
        </is>
      </c>
    </row>
    <row r="40">
      <c r="B40" s="44" t="inlineStr">
        <is>
          <t>Enter your target production volumes in units per run to see COGS and margin scenarios:</t>
        </is>
      </c>
    </row>
    <row r="41" ht="28" customHeight="1">
      <c r="B41" s="45" t="inlineStr">
        <is>
          <t>Metric</t>
        </is>
      </c>
      <c r="C41" s="45" t="inlineStr">
        <is>
          <t>Trial / Pilot</t>
        </is>
      </c>
      <c r="D41" s="46" t="inlineStr">
        <is>
          <t>Small Run</t>
        </is>
      </c>
      <c r="E41" s="47" t="inlineStr">
        <is>
          <t>Medium Run</t>
        </is>
      </c>
      <c r="F41" s="48" t="inlineStr">
        <is>
          <t>Commercial</t>
        </is>
      </c>
      <c r="G41" s="49" t="inlineStr">
        <is>
          <t>Large Scale</t>
        </is>
      </c>
      <c r="H41" s="50" t="inlineStr">
        <is>
          <t>Your Custom Vol</t>
        </is>
      </c>
    </row>
    <row r="42" ht="24" customHeight="1">
      <c r="B42" s="23" t="inlineStr">
        <is>
          <t>Production Volume (units):</t>
        </is>
      </c>
      <c r="C42" s="51" t="n">
        <v>1000</v>
      </c>
      <c r="D42" s="51" t="n">
        <v>5000</v>
      </c>
      <c r="E42" s="51" t="n">
        <v>25000</v>
      </c>
      <c r="F42" s="51" t="n">
        <v>100000</v>
      </c>
      <c r="G42" s="51" t="n">
        <v>500000</v>
      </c>
      <c r="H42" s="52" t="inlineStr"/>
    </row>
    <row r="43" ht="22" customHeight="1">
      <c r="B43" s="23" t="inlineStr">
        <is>
          <t>Volume Discount Factor:</t>
        </is>
      </c>
      <c r="C43" s="53" t="n">
        <v>0</v>
      </c>
      <c r="D43" s="53" t="n">
        <v>0</v>
      </c>
      <c r="E43" s="53" t="n">
        <v>0.03</v>
      </c>
      <c r="F43" s="53" t="n">
        <v>0.07000000000000001</v>
      </c>
      <c r="G43" s="53" t="n">
        <v>0.12</v>
      </c>
      <c r="H43" s="54" t="n">
        <v>0</v>
      </c>
    </row>
    <row r="44" ht="22" customHeight="1">
      <c r="B44" s="23" t="inlineStr">
        <is>
          <t>Ingredient COGS/unit:</t>
        </is>
      </c>
      <c r="C44" s="35">
        <f>G24*(1-C43)</f>
        <v/>
      </c>
      <c r="D44" s="35">
        <f>G24*(1-D43)</f>
        <v/>
      </c>
      <c r="E44" s="35">
        <f>G24*(1-E43)</f>
        <v/>
      </c>
      <c r="F44" s="35">
        <f>G24*(1-F43)</f>
        <v/>
      </c>
      <c r="G44" s="35">
        <f>G24*(1-G43)</f>
        <v/>
      </c>
      <c r="H44" s="35">
        <f>G24*(1-H43)</f>
        <v/>
      </c>
    </row>
    <row r="45" ht="22" customHeight="1">
      <c r="B45" s="23" t="inlineStr">
        <is>
          <t>Non-Ingredient COGS/unit:</t>
        </is>
      </c>
      <c r="C45" s="35">
        <f>G37*1.0</f>
        <v/>
      </c>
      <c r="D45" s="35">
        <f>G37*0.95</f>
        <v/>
      </c>
      <c r="E45" s="35">
        <f>G37*0.88</f>
        <v/>
      </c>
      <c r="F45" s="35">
        <f>G37*0.82</f>
        <v/>
      </c>
      <c r="G45" s="35">
        <f>G37*0.75</f>
        <v/>
      </c>
      <c r="H45" s="35">
        <f>G37*(1-H43)</f>
        <v/>
      </c>
    </row>
    <row r="46" ht="24" customHeight="1">
      <c r="B46" s="55" t="inlineStr">
        <is>
          <t>TOTAL COGS per Unit:</t>
        </is>
      </c>
      <c r="C46" s="56">
        <f>C44+C45</f>
        <v/>
      </c>
      <c r="D46" s="56">
        <f>D44+D45</f>
        <v/>
      </c>
      <c r="E46" s="56">
        <f>E44+E45</f>
        <v/>
      </c>
      <c r="F46" s="56">
        <f>F44+F45</f>
        <v/>
      </c>
      <c r="G46" s="56">
        <f>G44+G45</f>
        <v/>
      </c>
      <c r="H46" s="56">
        <f>H44+H45</f>
        <v/>
      </c>
    </row>
    <row r="47" ht="22" customHeight="1">
      <c r="B47" s="23" t="inlineStr">
        <is>
          <t>Total Production Run Cost:</t>
        </is>
      </c>
      <c r="C47" s="57">
        <f>IF(C42="","",C46*C42)</f>
        <v/>
      </c>
      <c r="D47" s="57">
        <f>IF(D42="","",D46*D42)</f>
        <v/>
      </c>
      <c r="E47" s="57">
        <f>IF(E42="","",E46*E42)</f>
        <v/>
      </c>
      <c r="F47" s="57">
        <f>IF(F42="","",F46*F42)</f>
        <v/>
      </c>
      <c r="G47" s="57">
        <f>IF(G42="","",G46*G42)</f>
        <v/>
      </c>
      <c r="H47" s="57">
        <f>IF(H42="","",H46*H42)</f>
        <v/>
      </c>
    </row>
    <row r="49" ht="24" customHeight="1">
      <c r="B49" s="22" t="inlineStr">
        <is>
          <t>E. RETAIL PRICING &amp; MARGIN ANALYSIS</t>
        </is>
      </c>
    </row>
    <row r="50" ht="22" customHeight="1">
      <c r="B50" s="23" t="inlineStr">
        <is>
          <t>Gross Margin Target (enter %):</t>
        </is>
      </c>
      <c r="C50" s="58" t="n">
        <v>0.6</v>
      </c>
      <c r="E50" s="28" t="inlineStr">
        <is>
          <t>Your target gross margin e.g. 60%</t>
        </is>
      </c>
    </row>
    <row r="51" ht="22" customHeight="1">
      <c r="B51" s="23" t="inlineStr">
        <is>
          <t>Retailer Margin (if applicable, %):</t>
        </is>
      </c>
      <c r="C51" s="58" t="n">
        <v>0.4</v>
      </c>
      <c r="E51" s="28" t="inlineStr">
        <is>
          <t>Retail/distributor take e.g. 40%</t>
        </is>
      </c>
    </row>
    <row r="52" ht="22" customHeight="1">
      <c r="B52" s="23" t="inlineStr">
        <is>
          <t>Platform Fees (Amazon etc, %):</t>
        </is>
      </c>
      <c r="C52" s="58" t="n">
        <v>0.15</v>
      </c>
      <c r="E52" s="28" t="inlineStr">
        <is>
          <t>e.g. Amazon ~15% referral fee</t>
        </is>
      </c>
    </row>
    <row r="53" ht="22" customHeight="1">
      <c r="B53" s="40" t="inlineStr">
        <is>
          <t>Min. Retail Price (your margin):</t>
        </is>
      </c>
      <c r="C53" s="59">
        <f>IF(C46="","",C46/(1-C50))</f>
        <v/>
      </c>
      <c r="D53" s="59">
        <f>IF(D46="","",D46/(1-C50))</f>
        <v/>
      </c>
      <c r="E53" s="59">
        <f>IF(E46="","",E46/(1-C50))</f>
        <v/>
      </c>
      <c r="F53" s="59">
        <f>IF(F46="","",F46/(1-C50))</f>
        <v/>
      </c>
      <c r="G53" s="59">
        <f>IF(G46="","",G46/(1-C50))</f>
        <v/>
      </c>
      <c r="H53" s="59">
        <f>IF(H46="","",H46/(1-C50))</f>
        <v/>
      </c>
    </row>
    <row r="54" ht="22" customHeight="1">
      <c r="B54" s="40" t="inlineStr">
        <is>
          <t>Suggested Retail (incl. retailer margin):</t>
        </is>
      </c>
      <c r="C54" s="60">
        <f>IF(C53="","",C53/(1-C51))</f>
        <v/>
      </c>
      <c r="D54" s="60">
        <f>IF(D53="","",D53/(1-C51))</f>
        <v/>
      </c>
      <c r="E54" s="60">
        <f>IF(E53="","",E53/(1-C51))</f>
        <v/>
      </c>
      <c r="F54" s="60">
        <f>IF(F53="","",F53/(1-C51))</f>
        <v/>
      </c>
      <c r="G54" s="60">
        <f>IF(G53="","",G53/(1-C51))</f>
        <v/>
      </c>
      <c r="H54" s="60">
        <f>IF(H53="","",H53/(1-C51))</f>
        <v/>
      </c>
    </row>
    <row r="56" ht="18" customHeight="1">
      <c r="B56" s="61" t="inlineStr">
        <is>
          <t>For confirmed pricing: Mc5896538@outlook.com   |   WhatsApp: +86 15866920149   |   Reference: NCB-VPC-033</t>
        </is>
      </c>
    </row>
  </sheetData>
  <mergeCells count="33">
    <mergeCell ref="E50:I50"/>
    <mergeCell ref="C31:E31"/>
    <mergeCell ref="C9:E9"/>
    <mergeCell ref="E52:I52"/>
    <mergeCell ref="C28:F28"/>
    <mergeCell ref="B56:I56"/>
    <mergeCell ref="C36:E36"/>
    <mergeCell ref="C11:E11"/>
    <mergeCell ref="E51:I51"/>
    <mergeCell ref="B39:I39"/>
    <mergeCell ref="C8:E8"/>
    <mergeCell ref="C50:D50"/>
    <mergeCell ref="C7:E7"/>
    <mergeCell ref="C14:F14"/>
    <mergeCell ref="C32:E32"/>
    <mergeCell ref="B13:I13"/>
    <mergeCell ref="C51:D51"/>
    <mergeCell ref="C29:F29"/>
    <mergeCell ref="B37:F37"/>
    <mergeCell ref="C52:D52"/>
    <mergeCell ref="C30:E30"/>
    <mergeCell ref="C34:E34"/>
    <mergeCell ref="B49:I49"/>
    <mergeCell ref="C6:E6"/>
    <mergeCell ref="B40:I40"/>
    <mergeCell ref="G2:I2"/>
    <mergeCell ref="C33:E33"/>
    <mergeCell ref="C10:E10"/>
    <mergeCell ref="B24:F24"/>
    <mergeCell ref="B5:I5"/>
    <mergeCell ref="C35:E35"/>
    <mergeCell ref="C27:F27"/>
    <mergeCell ref="B26:I26"/>
  </mergeCells>
  <dataValidations count="12">
    <dataValidation sqref="C14" showDropDown="0" showInputMessage="0" showErrorMessage="0" allowBlank="0" type="list">
      <formula1>"Entry (1-2 basic actives),Standard (3-5 actives market ingredients),Advanced (5-8 specialty actives),Premium (8+ actives or proprietary sources),Ultra-Premium (patented branded ingredients)"</formula1>
    </dataValidation>
    <dataValidation sqref="E16" showDropDown="0" showInputMessage="0" showErrorMessage="0" allowBlank="1" type="list">
      <formula1>"Standard,Premium,Proprietary,Branded,Commodity"</formula1>
    </dataValidation>
    <dataValidation sqref="E17" showDropDown="0" showInputMessage="0" showErrorMessage="0" allowBlank="1" type="list">
      <formula1>"Standard,Premium,Proprietary,Branded,Commodity"</formula1>
    </dataValidation>
    <dataValidation sqref="E18" showDropDown="0" showInputMessage="0" showErrorMessage="0" allowBlank="1" type="list">
      <formula1>"Standard,Premium,Proprietary,Branded,Commodity"</formula1>
    </dataValidation>
    <dataValidation sqref="E19" showDropDown="0" showInputMessage="0" showErrorMessage="0" allowBlank="1" type="list">
      <formula1>"Standard,Premium,Proprietary,Branded,Commodity"</formula1>
    </dataValidation>
    <dataValidation sqref="E20" showDropDown="0" showInputMessage="0" showErrorMessage="0" allowBlank="1" type="list">
      <formula1>"Standard,Premium,Proprietary,Branded,Commodity"</formula1>
    </dataValidation>
    <dataValidation sqref="E21" showDropDown="0" showInputMessage="0" showErrorMessage="0" allowBlank="1" type="list">
      <formula1>"Standard,Premium,Proprietary,Branded,Commodity"</formula1>
    </dataValidation>
    <dataValidation sqref="E22" showDropDown="0" showInputMessage="0" showErrorMessage="0" allowBlank="1" type="list">
      <formula1>"Standard,Premium,Proprietary,Branded,Commodity"</formula1>
    </dataValidation>
    <dataValidation sqref="E23" showDropDown="0" showInputMessage="0" showErrorMessage="0" allowBlank="1" type="list">
      <formula1>"Standard,Premium,Proprietary,Branded,Commodity"</formula1>
    </dataValidation>
    <dataValidation sqref="C27" showDropDown="0" showInputMessage="0" showErrorMessage="0" allowBlank="0" type="list">
      <formula1>"HDPE Bottle (standard),HDPE Bottle (amber/premium),Stand-up Pouch,Blister Pack,Stick Packs (box of 30),Bulk Bag,Glass Bottle,Custom"</formula1>
    </dataValidation>
    <dataValidation sqref="C28" showDropDown="0" showInputMessage="0" showErrorMessage="0" allowBlank="0" type="list">
      <formula1>"White label (no custom design),Basic private label,Full custom private label,Premium foil / embossed label"</formula1>
    </dataValidation>
    <dataValidation sqref="C29" showDropDown="0" showInputMessage="0" showErrorMessage="0" allowBlank="0" type="list">
      <formula1>"Gelatin (standard cost),HPMC Vegetarian (+15%),DRcaps Enteric (+30%),Softgel shell (different pricing),N/A (powder/tablet)"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DB89A"/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2" customWidth="1" min="7" max="7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</row>
    <row r="2" ht="36" customHeight="1">
      <c r="A2" s="1" t="n"/>
      <c r="B2" s="3" t="inlineStr">
        <is>
          <t>Formula Comparison Tool — Up to 4 Formulas</t>
        </is>
      </c>
      <c r="C2" s="1" t="n"/>
      <c r="D2" s="1" t="n"/>
      <c r="E2" s="1" t="n"/>
      <c r="F2" s="1" t="n"/>
      <c r="G2" s="1" t="n"/>
    </row>
    <row r="3" ht="3" customHeight="1">
      <c r="A3" s="62" t="n"/>
      <c r="B3" s="62" t="n"/>
      <c r="C3" s="62" t="n"/>
      <c r="D3" s="62" t="n"/>
      <c r="E3" s="62" t="n"/>
      <c r="F3" s="62" t="n"/>
      <c r="G3" s="62" t="n"/>
    </row>
    <row r="5" ht="26" customHeight="1">
      <c r="A5" s="63" t="n"/>
      <c r="B5" s="45" t="inlineStr">
        <is>
          <t>Parameter</t>
        </is>
      </c>
      <c r="C5" s="45" t="inlineStr">
        <is>
          <t>Formula A</t>
        </is>
      </c>
      <c r="D5" s="45" t="inlineStr">
        <is>
          <t>Formula B</t>
        </is>
      </c>
      <c r="E5" s="45" t="inlineStr">
        <is>
          <t>Formula C</t>
        </is>
      </c>
      <c r="F5" s="45" t="inlineStr">
        <is>
          <t>Formula D</t>
        </is>
      </c>
      <c r="G5" s="63" t="n"/>
    </row>
    <row r="6" ht="22" customHeight="1">
      <c r="B6" s="23" t="inlineStr">
        <is>
          <t>Formula Name / Reference</t>
        </is>
      </c>
      <c r="C6" s="36" t="inlineStr"/>
      <c r="D6" s="36" t="inlineStr"/>
      <c r="E6" s="36" t="inlineStr"/>
      <c r="F6" s="36" t="inlineStr"/>
    </row>
    <row r="7" ht="22" customHeight="1">
      <c r="B7" s="23" t="inlineStr">
        <is>
          <t>Target Health Category</t>
        </is>
      </c>
      <c r="C7" s="36" t="inlineStr"/>
      <c r="D7" s="36" t="inlineStr"/>
      <c r="E7" s="36" t="inlineStr"/>
      <c r="F7" s="36" t="inlineStr"/>
    </row>
    <row r="8" ht="22" customHeight="1">
      <c r="B8" s="23" t="inlineStr">
        <is>
          <t>Number of Actives</t>
        </is>
      </c>
      <c r="C8" s="64" t="inlineStr"/>
      <c r="D8" s="64" t="inlineStr"/>
      <c r="E8" s="64" t="inlineStr"/>
      <c r="F8" s="64" t="inlineStr"/>
    </row>
    <row r="9" ht="22" customHeight="1">
      <c r="B9" s="23" t="inlineStr">
        <is>
          <t>Complexity Tier</t>
        </is>
      </c>
      <c r="C9" s="36" t="inlineStr">
        <is>
          <t>Standard</t>
        </is>
      </c>
      <c r="D9" s="36" t="inlineStr">
        <is>
          <t>Standard</t>
        </is>
      </c>
      <c r="E9" s="36" t="inlineStr">
        <is>
          <t>Standard</t>
        </is>
      </c>
      <c r="F9" s="36" t="inlineStr">
        <is>
          <t>Standard</t>
        </is>
      </c>
    </row>
    <row r="10" ht="22" customHeight="1">
      <c r="B10" s="23" t="inlineStr">
        <is>
          <t>Target Volume (units/run)</t>
        </is>
      </c>
      <c r="C10" s="64" t="inlineStr"/>
      <c r="D10" s="64" t="inlineStr"/>
      <c r="E10" s="64" t="inlineStr"/>
      <c r="F10" s="64" t="inlineStr"/>
    </row>
    <row r="11" ht="22" customHeight="1">
      <c r="B11" s="23" t="inlineStr">
        <is>
          <t>Estimated COGS/Unit ($)</t>
        </is>
      </c>
      <c r="C11" s="64" t="inlineStr"/>
      <c r="D11" s="64" t="inlineStr"/>
      <c r="E11" s="64" t="inlineStr"/>
      <c r="F11" s="64" t="inlineStr"/>
    </row>
    <row r="12" ht="22" customHeight="1">
      <c r="B12" s="23" t="inlineStr">
        <is>
          <t>Suggested Retail Price ($)</t>
        </is>
      </c>
      <c r="C12" s="64" t="inlineStr"/>
      <c r="D12" s="64" t="inlineStr"/>
      <c r="E12" s="64" t="inlineStr"/>
      <c r="F12" s="64" t="inlineStr"/>
    </row>
    <row r="13" ht="22" customHeight="1">
      <c r="B13" s="23" t="inlineStr">
        <is>
          <t>Gross Margin %</t>
        </is>
      </c>
      <c r="C13" s="65" t="n">
        <v>0.6</v>
      </c>
      <c r="D13" s="65" t="n">
        <v>0.6</v>
      </c>
      <c r="E13" s="65" t="n">
        <v>0.6</v>
      </c>
      <c r="F13" s="65" t="n">
        <v>0.6</v>
      </c>
    </row>
    <row r="14" ht="22" customHeight="1">
      <c r="B14" s="23" t="inlineStr">
        <is>
          <t>Target Market(s)</t>
        </is>
      </c>
      <c r="C14" s="36" t="inlineStr"/>
      <c r="D14" s="36" t="inlineStr"/>
      <c r="E14" s="36" t="inlineStr"/>
      <c r="F14" s="36" t="inlineStr"/>
    </row>
    <row r="15" ht="22" customHeight="1">
      <c r="B15" s="23" t="inlineStr">
        <is>
          <t>Regulatory Pathway</t>
        </is>
      </c>
      <c r="C15" s="36" t="inlineStr"/>
      <c r="D15" s="36" t="inlineStr"/>
      <c r="E15" s="36" t="inlineStr"/>
      <c r="F15" s="36" t="inlineStr"/>
    </row>
    <row r="16" ht="22" customHeight="1">
      <c r="B16" s="23" t="inlineStr">
        <is>
          <t>Sample Status</t>
        </is>
      </c>
      <c r="C16" s="36" t="inlineStr">
        <is>
          <t>Not yet requested</t>
        </is>
      </c>
      <c r="D16" s="36" t="inlineStr">
        <is>
          <t>Not yet requested</t>
        </is>
      </c>
      <c r="E16" s="36" t="inlineStr">
        <is>
          <t>Not yet requested</t>
        </is>
      </c>
      <c r="F16" s="36" t="inlineStr">
        <is>
          <t>Not yet requested</t>
        </is>
      </c>
    </row>
    <row r="17" ht="22" customHeight="1">
      <c r="B17" s="23" t="inlineStr">
        <is>
          <t>Priority for Launch</t>
        </is>
      </c>
      <c r="C17" s="36" t="inlineStr">
        <is>
          <t>Medium</t>
        </is>
      </c>
      <c r="D17" s="36" t="inlineStr">
        <is>
          <t>Medium</t>
        </is>
      </c>
      <c r="E17" s="36" t="inlineStr">
        <is>
          <t>Medium</t>
        </is>
      </c>
      <c r="F17" s="36" t="inlineStr">
        <is>
          <t>Medium</t>
        </is>
      </c>
    </row>
    <row r="19">
      <c r="B19" s="61" t="inlineStr">
        <is>
          <t>NuCoreBio R&amp;D Team: Mc5896538@outlook.com   |   +86 15866920149</t>
        </is>
      </c>
    </row>
  </sheetData>
  <mergeCells count="1">
    <mergeCell ref="B19:F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07020"/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20" customWidth="1" min="7" max="7"/>
    <col width="2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6" customHeight="1">
      <c r="A2" s="1" t="n"/>
      <c r="B2" s="66" t="inlineStr">
        <is>
          <t>Market Retail Price Benchmarks — 2026 Reference</t>
        </is>
      </c>
      <c r="C2" s="1" t="n"/>
      <c r="D2" s="1" t="n"/>
      <c r="E2" s="1" t="n"/>
      <c r="F2" s="1" t="n"/>
      <c r="G2" s="1" t="n"/>
      <c r="H2" s="1" t="n"/>
    </row>
    <row r="3" ht="3" customHeight="1">
      <c r="A3" s="67" t="n"/>
      <c r="B3" s="67" t="n"/>
      <c r="C3" s="67" t="n"/>
      <c r="D3" s="67" t="n"/>
      <c r="E3" s="67" t="n"/>
      <c r="F3" s="67" t="n"/>
      <c r="G3" s="67" t="n"/>
      <c r="H3" s="67" t="n"/>
    </row>
    <row r="5">
      <c r="B5" s="68" t="inlineStr">
        <is>
          <t>Reference pricing for major supplement categories on Amazon US and leading EU platforms (2026 market data)</t>
        </is>
      </c>
    </row>
    <row r="6" ht="26" customHeight="1">
      <c r="A6" s="63" t="n"/>
      <c r="B6" s="29" t="inlineStr">
        <is>
          <t>Category / Product Type</t>
        </is>
      </c>
      <c r="C6" s="29" t="inlineStr">
        <is>
          <t>Units/Bottle</t>
        </is>
      </c>
      <c r="D6" s="29" t="inlineStr">
        <is>
          <t>Price Range (USD)</t>
        </is>
      </c>
      <c r="E6" s="29" t="inlineStr">
        <is>
          <t>Typical COGS</t>
        </is>
      </c>
      <c r="F6" s="29" t="inlineStr">
        <is>
          <t>Typical Margin %</t>
        </is>
      </c>
      <c r="G6" s="29" t="inlineStr">
        <is>
          <t>Key Market</t>
        </is>
      </c>
      <c r="H6" s="29" t="inlineStr">
        <is>
          <t>NuCoreBio Position</t>
        </is>
      </c>
    </row>
    <row r="7" ht="22" customHeight="1">
      <c r="B7" s="69" t="inlineStr">
        <is>
          <t>Men's Testosterone Support (Premium)</t>
        </is>
      </c>
      <c r="C7" s="70" t="inlineStr">
        <is>
          <t>60</t>
        </is>
      </c>
      <c r="D7" s="70" t="inlineStr">
        <is>
          <t>$45–$85</t>
        </is>
      </c>
      <c r="E7" s="70" t="inlineStr">
        <is>
          <t>$8–$18</t>
        </is>
      </c>
      <c r="F7" s="70" t="inlineStr">
        <is>
          <t>60–75%</t>
        </is>
      </c>
      <c r="G7" s="70" t="inlineStr">
        <is>
          <t>US, AU, UK</t>
        </is>
      </c>
      <c r="H7" s="71" t="inlineStr">
        <is>
          <t>Full stack capability ✓</t>
        </is>
      </c>
    </row>
    <row r="8" ht="22" customHeight="1">
      <c r="B8" s="72" t="inlineStr">
        <is>
          <t>Men's Testosterone Support (Standard)</t>
        </is>
      </c>
      <c r="C8" s="73" t="inlineStr">
        <is>
          <t>60</t>
        </is>
      </c>
      <c r="D8" s="73" t="inlineStr">
        <is>
          <t>$20–$40</t>
        </is>
      </c>
      <c r="E8" s="73" t="inlineStr">
        <is>
          <t>$4–$10</t>
        </is>
      </c>
      <c r="F8" s="73" t="inlineStr">
        <is>
          <t>55–68%</t>
        </is>
      </c>
      <c r="G8" s="73" t="inlineStr">
        <is>
          <t>Global</t>
        </is>
      </c>
      <c r="H8" s="74" t="inlineStr">
        <is>
          <t>Standard spec available ✓</t>
        </is>
      </c>
    </row>
    <row r="9" ht="22" customHeight="1">
      <c r="B9" s="69" t="inlineStr">
        <is>
          <t>Women's Hormonal Balance</t>
        </is>
      </c>
      <c r="C9" s="70" t="inlineStr">
        <is>
          <t>60</t>
        </is>
      </c>
      <c r="D9" s="70" t="inlineStr">
        <is>
          <t>$30–$65</t>
        </is>
      </c>
      <c r="E9" s="70" t="inlineStr">
        <is>
          <t>$6–$15</t>
        </is>
      </c>
      <c r="F9" s="70" t="inlineStr">
        <is>
          <t>60–72%</t>
        </is>
      </c>
      <c r="G9" s="70" t="inlineStr">
        <is>
          <t>US, EU, AU</t>
        </is>
      </c>
      <c r="H9" s="71" t="inlineStr">
        <is>
          <t>Full stack capability ✓</t>
        </is>
      </c>
    </row>
    <row r="10" ht="22" customHeight="1">
      <c r="B10" s="72" t="inlineStr">
        <is>
          <t>Marine Collagen (Premium tripeptide)</t>
        </is>
      </c>
      <c r="C10" s="73" t="inlineStr">
        <is>
          <t>60–90</t>
        </is>
      </c>
      <c r="D10" s="73" t="inlineStr">
        <is>
          <t>$35–$75</t>
        </is>
      </c>
      <c r="E10" s="73" t="inlineStr">
        <is>
          <t>$10–$22</t>
        </is>
      </c>
      <c r="F10" s="73" t="inlineStr">
        <is>
          <t>55–70%</t>
        </is>
      </c>
      <c r="G10" s="73" t="inlineStr">
        <is>
          <t>US, EU, JP</t>
        </is>
      </c>
      <c r="H10" s="74" t="inlineStr">
        <is>
          <t>MCT &lt;500Da spec ✓</t>
        </is>
      </c>
    </row>
    <row r="11" ht="22" customHeight="1">
      <c r="B11" s="69" t="inlineStr">
        <is>
          <t>Collagen (Standard hydrolyzed)</t>
        </is>
      </c>
      <c r="C11" s="70" t="inlineStr">
        <is>
          <t>60</t>
        </is>
      </c>
      <c r="D11" s="70" t="inlineStr">
        <is>
          <t>$15–$35</t>
        </is>
      </c>
      <c r="E11" s="70" t="inlineStr">
        <is>
          <t>$4–$9</t>
        </is>
      </c>
      <c r="F11" s="70" t="inlineStr">
        <is>
          <t>55–65%</t>
        </is>
      </c>
      <c r="G11" s="70" t="inlineStr">
        <is>
          <t>Global</t>
        </is>
      </c>
      <c r="H11" s="71" t="inlineStr">
        <is>
          <t>Standard spec available ✓</t>
        </is>
      </c>
    </row>
    <row r="12" ht="22" customHeight="1">
      <c r="B12" s="72" t="inlineStr">
        <is>
          <t>Cognitive / Nootropic Stack</t>
        </is>
      </c>
      <c r="C12" s="73" t="inlineStr">
        <is>
          <t>60</t>
        </is>
      </c>
      <c r="D12" s="73" t="inlineStr">
        <is>
          <t>$40–$90</t>
        </is>
      </c>
      <c r="E12" s="73" t="inlineStr">
        <is>
          <t>$12–$25</t>
        </is>
      </c>
      <c r="F12" s="73" t="inlineStr">
        <is>
          <t>55–72%</t>
        </is>
      </c>
      <c r="G12" s="73" t="inlineStr">
        <is>
          <t>US, EU, AU</t>
        </is>
      </c>
      <c r="H12" s="74" t="inlineStr">
        <is>
          <t>Advanced stack ✓</t>
        </is>
      </c>
    </row>
    <row r="13" ht="22" customHeight="1">
      <c r="B13" s="69" t="inlineStr">
        <is>
          <t>NMN (Longevity) 250mg</t>
        </is>
      </c>
      <c r="C13" s="70" t="inlineStr">
        <is>
          <t>60</t>
        </is>
      </c>
      <c r="D13" s="70" t="inlineStr">
        <is>
          <t>$45–$120</t>
        </is>
      </c>
      <c r="E13" s="70" t="inlineStr">
        <is>
          <t>$15–$35</t>
        </is>
      </c>
      <c r="F13" s="70" t="inlineStr">
        <is>
          <t>55–70%</t>
        </is>
      </c>
      <c r="G13" s="70" t="inlineStr">
        <is>
          <t>US, AU</t>
        </is>
      </c>
      <c r="H13" s="71" t="inlineStr">
        <is>
          <t>US-only (EU Novel Food) ✓</t>
        </is>
      </c>
    </row>
    <row r="14" ht="22" customHeight="1">
      <c r="B14" s="72" t="inlineStr">
        <is>
          <t>Immune Mushroom Complex</t>
        </is>
      </c>
      <c r="C14" s="73" t="inlineStr">
        <is>
          <t>60</t>
        </is>
      </c>
      <c r="D14" s="73" t="inlineStr">
        <is>
          <t>$35–$65</t>
        </is>
      </c>
      <c r="E14" s="73" t="inlineStr">
        <is>
          <t>$8–$16</t>
        </is>
      </c>
      <c r="F14" s="73" t="inlineStr">
        <is>
          <t>60–75%</t>
        </is>
      </c>
      <c r="G14" s="73" t="inlineStr">
        <is>
          <t>US, EU, SEA</t>
        </is>
      </c>
      <c r="H14" s="74" t="inlineStr">
        <is>
          <t>Full mushroom complex ✓</t>
        </is>
      </c>
    </row>
    <row r="15" ht="22" customHeight="1">
      <c r="B15" s="69" t="inlineStr">
        <is>
          <t>Sports Recovery Stack</t>
        </is>
      </c>
      <c r="C15" s="70" t="inlineStr">
        <is>
          <t>60</t>
        </is>
      </c>
      <c r="D15" s="70" t="inlineStr">
        <is>
          <t>$30–$60</t>
        </is>
      </c>
      <c r="E15" s="70" t="inlineStr">
        <is>
          <t>$8–$18</t>
        </is>
      </c>
      <c r="F15" s="70" t="inlineStr">
        <is>
          <t>55–68%</t>
        </is>
      </c>
      <c r="G15" s="70" t="inlineStr">
        <is>
          <t>US, AU, UK</t>
        </is>
      </c>
      <c r="H15" s="71" t="inlineStr">
        <is>
          <t>Recovery + HMB stack ✓</t>
        </is>
      </c>
    </row>
    <row r="16" ht="22" customHeight="1">
      <c r="B16" s="72" t="inlineStr">
        <is>
          <t>Berberine 500mg</t>
        </is>
      </c>
      <c r="C16" s="73" t="inlineStr">
        <is>
          <t>60–90</t>
        </is>
      </c>
      <c r="D16" s="73" t="inlineStr">
        <is>
          <t>$20–$45</t>
        </is>
      </c>
      <c r="E16" s="73" t="inlineStr">
        <is>
          <t>$4–$10</t>
        </is>
      </c>
      <c r="F16" s="73" t="inlineStr">
        <is>
          <t>60–75%</t>
        </is>
      </c>
      <c r="G16" s="73" t="inlineStr">
        <is>
          <t>US, AU</t>
        </is>
      </c>
      <c r="H16" s="74" t="inlineStr">
        <is>
          <t>97% pharma-grade ✓</t>
        </is>
      </c>
    </row>
    <row r="17" ht="22" customHeight="1">
      <c r="B17" s="69" t="inlineStr">
        <is>
          <t>Reishi Extract (Dual)</t>
        </is>
      </c>
      <c r="C17" s="70" t="inlineStr">
        <is>
          <t>60</t>
        </is>
      </c>
      <c r="D17" s="70" t="inlineStr">
        <is>
          <t>$25–$50</t>
        </is>
      </c>
      <c r="E17" s="70" t="inlineStr">
        <is>
          <t>$6–$14</t>
        </is>
      </c>
      <c r="F17" s="70" t="inlineStr">
        <is>
          <t>60–72%</t>
        </is>
      </c>
      <c r="G17" s="70" t="inlineStr">
        <is>
          <t>US, EU, SEA</t>
        </is>
      </c>
      <c r="H17" s="71" t="inlineStr">
        <is>
          <t>Dual extract ≥30% poly ✓</t>
        </is>
      </c>
    </row>
    <row r="18" ht="22" customHeight="1">
      <c r="B18" s="72" t="inlineStr">
        <is>
          <t>Sea Cucumber Peptide Complex</t>
        </is>
      </c>
      <c r="C18" s="73" t="inlineStr">
        <is>
          <t>30</t>
        </is>
      </c>
      <c r="D18" s="73" t="inlineStr">
        <is>
          <t>$40–$80</t>
        </is>
      </c>
      <c r="E18" s="73" t="inlineStr">
        <is>
          <t>$12–$25</t>
        </is>
      </c>
      <c r="F18" s="73" t="inlineStr">
        <is>
          <t>55–68%</t>
        </is>
      </c>
      <c r="G18" s="73" t="inlineStr">
        <is>
          <t>US, AU, CN</t>
        </is>
      </c>
      <c r="H18" s="74" t="inlineStr">
        <is>
          <t>Proprietary peptide ✓</t>
        </is>
      </c>
    </row>
    <row r="21">
      <c r="B21" s="11" t="inlineStr">
        <is>
          <t>PRICING STRATEGY NOTES:</t>
        </is>
      </c>
    </row>
    <row r="22" ht="20" customHeight="1">
      <c r="B22" s="75" t="inlineStr">
        <is>
          <t>•  Premium positioning (top 20% price): requires premium actives (KSM-66 spec, 200:1 Tongkat Ali, MCT collagen &lt;500Da), transparent dosing, HPLC COA published.</t>
        </is>
      </c>
    </row>
    <row r="23" ht="20" customHeight="1">
      <c r="B23" s="75" t="inlineStr">
        <is>
          <t>•  Mid-market: Achievable at volumes 25,000+ units/run. Well-formulated products with quality specs but non-branded actives.</t>
        </is>
      </c>
    </row>
    <row r="24" ht="20" customHeight="1">
      <c r="B24" s="75" t="inlineStr">
        <is>
          <t>•  Entry: High-volume commodity formulas. Margin thin but sustainable at scale (100k+ units/run). Compete on price + speed.</t>
        </is>
      </c>
    </row>
    <row r="25" ht="20" customHeight="1">
      <c r="B25" s="75" t="inlineStr">
        <is>
          <t>•  For volume-specific COGS calculation, use the Pricing Calculator sheet or contact: Mc5896538@outlook.com</t>
        </is>
      </c>
    </row>
  </sheetData>
  <mergeCells count="5">
    <mergeCell ref="B24:G24"/>
    <mergeCell ref="B5:G5"/>
    <mergeCell ref="B22:G22"/>
    <mergeCell ref="B23:G23"/>
    <mergeCell ref="B25:G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2026-03-28T14:56:32Z</dcterms:created>
  <dcterms:modified xmlns:dcterms="http://purl.org/dc/terms/" xmlns:xsi="http://www.w3.org/2001/XMLSchema-instance" xsi:type="dcterms:W3CDTF">2026-03-28T14:56:32Z</dcterms:modified>
</cp:coreProperties>
</file>